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<sst xmlns="http://schemas.openxmlformats.org/spreadsheetml/2006/main" count="368" uniqueCount="106">
  <si>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</si>
  <si>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</si>
  <si>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</si>
  <si>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</si>
  <si>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</si>
  <si>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</si>
  <si>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</si>
  <si>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</si>
  <si>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</si>
  <si>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</si>
  <si>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</si>
  <si>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</si>
  <si>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</si>
  <si>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</si>
  <si>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</si>
  <si>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</si>
  <si>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</si>
  <si>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</si>
  <si>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</si>
  <si>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</si>
  <si>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</si>
  <si>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</si>
  <si>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</si>
  <si>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</si>
  <si>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</si>
  <si>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</si>
  <si>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</si>
  <si>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</si>
  <si>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</si>
  <si>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</si>
  <si>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</si>
  <si>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</si>
  <si>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</si>
  <si>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</si>
  <si>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</si>
  <si>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</si>
  <si>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</si>
  <si>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</si>
  <si>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</si>
  <si>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</si>
  <si>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</si>
  <si>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</si>
  <si>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</si>
  <si>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</si>
  <si>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</si>
  <si>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</si>
  <si>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</si>
  <si>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</si>
  <si>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</si>
  <si>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</si>
  <si>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</si>
  <si>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</si>
  <si>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</si>
  <si>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</si>
  <si>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</si>
  <si>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</si>
  <si>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</si>
  <si>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</si>
  <si>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</si>
  <si>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</si>
  <si>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</si>
  <si>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</si>
  <si>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</si>
  <si>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</si>
  <si>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</si>
  <si>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</si>
  <si>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</si>
  <si>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</si>
  <si>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</si>
  <si>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</si>
  <si>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</si>
  <si>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</si>
  <si>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</si>
  <si>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</si>
  <si>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</si>
  <si>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</si>
  <si>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</si>
  <si>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</si>
  <si>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</si>
  <si>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</si>
  <si>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</si>
  <si>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</si>
  <si>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</si>
  <si>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</si>
  <si>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</si>
  <si>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</si>
  <si>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</si>
  <si>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</si>
  <si>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</si>
  <si>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</si>
  <si>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</si>
  <si>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2021-2025 годы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</si>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</sst>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63">
      <selection activeCell="C179" sqref="C17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6" width="19.28125" style="3" customWidth="1"/>
    <col min="7" max="12" width="18.851562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26782.27632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26782.27632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12236.4336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12236.4336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214.46284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214.46284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642.8303600000002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642.8303600000002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1274.1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1274.1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1185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1185</v>
      </c>
      <c r="G57" s="34">
        <v>0</v>
      </c>
      <c r="H57" s="31">
        <f>216+15</f>
        <v>231</v>
      </c>
      <c r="I57" s="31">
        <v>252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417.71663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417.71663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900.10548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900.10548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120.25204000000001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120.25204000000001</v>
      </c>
      <c r="G72" s="31">
        <v>21.86404</v>
      </c>
      <c r="H72" s="31">
        <f>185.844-15-170.844</f>
        <v>0</v>
      </c>
      <c r="I72" s="31">
        <v>65.592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1150.5104000000001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1150.5104000000001</v>
      </c>
      <c r="G77" s="37">
        <v>193.7244</v>
      </c>
      <c r="H77" s="37">
        <f>264.698-68.026</f>
        <v>196.67199999999997</v>
      </c>
      <c r="I77" s="37">
        <v>196.735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2013.18034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2013.18034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5816.528960000001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5816.528960000001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7647.898600000001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7647.898600000001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7647.898600000001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7647.898600000001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2851138.04343</v>
      </c>
      <c r="G119" s="30">
        <f>SUM(G120:G123)</f>
        <v>420828.63894</v>
      </c>
      <c r="H119" s="30">
        <f>SUM(H120:H123)</f>
        <v>456639.85046</v>
      </c>
      <c r="I119" s="30">
        <f>SUM(I120:I123)</f>
        <v>428939.40272</v>
      </c>
      <c r="J119" s="30">
        <f>SUM(J120:J123)</f>
        <v>483655.37742000003</v>
      </c>
      <c r="K119" s="30">
        <f>SUM(K120:K123)</f>
        <v>535277.27868</v>
      </c>
      <c r="L119" s="30">
        <f>SUM(L120:L123)</f>
        <v>525797.4952100001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337282.31097999995</v>
      </c>
      <c r="G120" s="49">
        <v>51392.92243</v>
      </c>
      <c r="H120" s="49">
        <f>H160+H170+H175+H185</f>
        <v>48796.01915</v>
      </c>
      <c r="I120" s="49">
        <f>I160+I170+I175+I185</f>
        <v>55393.63572</v>
      </c>
      <c r="J120" s="49">
        <f>J160+J170+J175+J185</f>
        <v>63571.36421</v>
      </c>
      <c r="K120" s="49">
        <f>K160+K170+K175+K185</f>
        <v>64058.61246999999</v>
      </c>
      <c r="L120" s="49">
        <f>L160+L170+L175+L185</f>
        <v>54069.757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2513574.12145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373537.50700000004</v>
      </c>
      <c r="J121" s="49">
        <f>J131+J136+J141+J146+J151+J156+J166+J181+J186+J191+J196+J201+J206</f>
        <v>420084.01321000006</v>
      </c>
      <c r="K121" s="49">
        <f>K131+K136+K141+K146+K151+K156+K166+K181+K186+K191+K196+K201+K206</f>
        <v>471218.66621000005</v>
      </c>
      <c r="L121" s="49">
        <f>L131+L136+L141+L146+L151+L156+L166+L181+L186+L191+L196+L201+L206</f>
        <v>471727.73821000004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281.611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8.26</v>
      </c>
      <c r="J122" s="49">
        <f>J132+J137+J142+J147+J157+J167+J182+J187+J152</f>
        <v>0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165216.42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27099.591999999997</v>
      </c>
      <c r="J124" s="30">
        <f>SUM(J125:J128)</f>
        <v>28581.637000000002</v>
      </c>
      <c r="K124" s="30">
        <f>SUM(K125:K128)</f>
        <v>28581.637000000002</v>
      </c>
      <c r="L124" s="30">
        <f>SUM(L125:L128)</f>
        <v>28581.637000000002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164934.809</v>
      </c>
      <c r="G126" s="25">
        <f>G131+G136</f>
        <v>26049.283</v>
      </c>
      <c r="H126" s="25">
        <f>H131+H136</f>
        <v>26049.283000000003</v>
      </c>
      <c r="I126" s="25">
        <f>I131+I136</f>
        <v>27091.332</v>
      </c>
      <c r="J126" s="25">
        <f>J131+J136</f>
        <v>28581.637000000002</v>
      </c>
      <c r="K126" s="25">
        <f>K131+K136</f>
        <v>28581.637000000002</v>
      </c>
      <c r="L126" s="25">
        <f>L131+L136</f>
        <v>28581.637000000002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144007.40832000002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23867.65323</v>
      </c>
      <c r="J129" s="30">
        <f>SUM(J130:J133)</f>
        <v>24853.597</v>
      </c>
      <c r="K129" s="30">
        <f>SUM(K130:K133)</f>
        <v>24853.597</v>
      </c>
      <c r="L129" s="30">
        <f>SUM(L130:L133)</f>
        <v>24853.597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144007.40832000002</v>
      </c>
      <c r="G131" s="31">
        <v>22651.55</v>
      </c>
      <c r="H131" s="31">
        <f>22841.51409+85.9</f>
        <v>22927.414090000002</v>
      </c>
      <c r="I131" s="31">
        <f>18041.956+51.5+5464.224+144+165.97323</f>
        <v>23867.65323</v>
      </c>
      <c r="J131" s="31">
        <v>24853.597</v>
      </c>
      <c r="K131" s="31">
        <v>24853.597</v>
      </c>
      <c r="L131" s="31">
        <v>24853.597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28"/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21209.011680000003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3231.93877</v>
      </c>
      <c r="J134" s="30">
        <f>SUM(J135:J138)</f>
        <v>3728.04</v>
      </c>
      <c r="K134" s="30">
        <f>SUM(K135:K138)</f>
        <v>3728.04</v>
      </c>
      <c r="L134" s="30">
        <f>SUM(L135:L138)</f>
        <v>3728.04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20927.400680000002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</f>
        <v>3223.67877</v>
      </c>
      <c r="J136" s="31">
        <v>3728.04</v>
      </c>
      <c r="K136" s="31">
        <v>3728.04</v>
      </c>
      <c r="L136" s="31">
        <v>3728.04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29835.942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29835.942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1021019.52387</v>
      </c>
      <c r="G144" s="30">
        <f>SUM(G145:G148)</f>
        <v>156947.77687</v>
      </c>
      <c r="H144" s="30">
        <f>SUM(H145:H148)</f>
        <v>173533.683</v>
      </c>
      <c r="I144" s="30">
        <f>SUM(I145:I148)</f>
        <v>141038.175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1021019.52387</v>
      </c>
      <c r="G146" s="31">
        <v>156947.77687</v>
      </c>
      <c r="H146" s="31">
        <f>139842.068+34496.83-805.215</f>
        <v>173533.683</v>
      </c>
      <c r="I146" s="31">
        <f>144368.685-3330.51</f>
        <v>141038.175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1615.6793300000002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1615.6793300000002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3137.72802</v>
      </c>
      <c r="G154" s="30">
        <f>SUM(G155:G158)</f>
        <v>982.5577</v>
      </c>
      <c r="H154" s="30">
        <f>SUM(H155:H158)</f>
        <v>1009.00032</v>
      </c>
      <c r="I154" s="30">
        <f>SUM(I155:I158)</f>
        <v>1146.17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3137.72802</v>
      </c>
      <c r="G156" s="31">
        <v>982.5577</v>
      </c>
      <c r="H156" s="31">
        <f>977.80786+31.19246</f>
        <v>1009.00032</v>
      </c>
      <c r="I156" s="31">
        <f>27.17+1014+105</f>
        <v>1146.17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288787.269</v>
      </c>
      <c r="G159" s="51">
        <f>SUM(G160:G163)</f>
        <v>41020.323</v>
      </c>
      <c r="H159" s="51">
        <f>SUM(H160:H163)</f>
        <v>39851.398</v>
      </c>
      <c r="I159" s="51">
        <f>SUM(I160:I163)</f>
        <v>45990.661</v>
      </c>
      <c r="J159" s="51">
        <f>SUM(J160:J163)</f>
        <v>53877.716</v>
      </c>
      <c r="K159" s="51">
        <f>SUM(K160:K163)</f>
        <v>53977.414</v>
      </c>
      <c r="L159" s="51">
        <f>SUM(L160:L163)</f>
        <v>54069.757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288787.269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v>53877.716</v>
      </c>
      <c r="K160" s="31">
        <v>53977.414</v>
      </c>
      <c r="L160" s="31">
        <v>54069.757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829235.60845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829235.60845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91</v>
      </c>
      <c r="D174" s="13" t="s">
        <v>17</v>
      </c>
      <c r="E174" s="22" t="s">
        <v>18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</v>
      </c>
      <c r="K174" s="30">
        <f>SUM(K175:K178)</f>
        <v>10081.19847</v>
      </c>
      <c r="L174" s="30">
        <f>SUM(L175:L178)</f>
        <v>0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v>9693.64821</v>
      </c>
      <c r="K175" s="31">
        <v>10081.19847</v>
      </c>
      <c r="L175" s="31">
        <v>0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92</v>
      </c>
      <c r="B179" s="13" t="s">
        <v>93</v>
      </c>
      <c r="C179" s="13" t="s">
        <v>76</v>
      </c>
      <c r="D179" s="13" t="s">
        <v>17</v>
      </c>
      <c r="E179" s="22" t="s">
        <v>18</v>
      </c>
      <c r="F179" s="30">
        <f>SUM(F180:F183)</f>
        <v>195749.96000000002</v>
      </c>
      <c r="G179" s="30">
        <f>SUM(G180:G183)</f>
        <v>70403.362</v>
      </c>
      <c r="H179" s="30">
        <f>SUM(H180:H183)</f>
        <v>70191.545</v>
      </c>
      <c r="I179" s="30">
        <f>SUM(I180:I183)</f>
        <v>55155.053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195749.96000000002</v>
      </c>
      <c r="G181" s="31">
        <v>70403.362</v>
      </c>
      <c r="H181" s="31">
        <f>66215.743+3975.802</f>
        <v>70191.545</v>
      </c>
      <c r="I181" s="31">
        <f>7726.629+33451.142+13977.282</f>
        <v>55155.053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94</v>
      </c>
      <c r="B184" s="13" t="s">
        <v>95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96</v>
      </c>
      <c r="B189" s="13" t="s">
        <v>97</v>
      </c>
      <c r="C189" s="13" t="s">
        <v>98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30">
        <v>8365.621</v>
      </c>
      <c r="K189" s="30">
        <v>8700.25</v>
      </c>
      <c r="L189" s="30"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99</v>
      </c>
      <c r="B194" s="13" t="s">
        <v>100</v>
      </c>
      <c r="C194" s="13" t="s">
        <v>98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30">
        <v>1142.32</v>
      </c>
      <c r="K194" s="30">
        <v>604.07</v>
      </c>
      <c r="L194" s="30"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101</v>
      </c>
      <c r="B199" s="13" t="s">
        <v>102</v>
      </c>
      <c r="C199" s="13" t="s">
        <v>98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30">
        <v>1251.76</v>
      </c>
      <c r="K199" s="30">
        <v>1302.391</v>
      </c>
      <c r="L199" s="30"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103</v>
      </c>
      <c r="B204" s="13" t="s">
        <v>104</v>
      </c>
      <c r="C204" s="13" t="s">
        <v>98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30">
        <v>64952.842</v>
      </c>
      <c r="K204" s="30">
        <v>83925.174</v>
      </c>
      <c r="L204" s="30"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105</v>
      </c>
      <c r="C209" s="20"/>
      <c r="D209" s="20"/>
      <c r="E209" s="54" t="s">
        <v>18</v>
      </c>
      <c r="F209" s="38">
        <f>F210+F211+F212+F213</f>
        <v>2888568.0253500007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436040.15232000005</v>
      </c>
      <c r="J209" s="38">
        <f>J210+J211+J212+J213</f>
        <v>489697.65342000005</v>
      </c>
      <c r="K209" s="38">
        <f>K210+K211+K212+K213</f>
        <v>540849.74168</v>
      </c>
      <c r="L209" s="38">
        <f>L210+L211+L212+L213</f>
        <v>531369.9582100001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337282.31097999995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55393.63572</v>
      </c>
      <c r="J210" s="38">
        <f aca="true" t="shared" si="7" ref="J210:J211">J120</f>
        <v>63571.36421</v>
      </c>
      <c r="K210" s="38">
        <f aca="true" t="shared" si="8" ref="K210:K211">K120</f>
        <v>64058.61246999999</v>
      </c>
      <c r="L210" s="38">
        <f aca="true" t="shared" si="9" ref="L210:L211">L120</f>
        <v>54069.757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2513574.1214500004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373537.50700000004</v>
      </c>
      <c r="J211" s="38">
        <f t="shared" si="7"/>
        <v>420084.01321000006</v>
      </c>
      <c r="K211" s="38">
        <f t="shared" si="8"/>
        <v>471218.66621000005</v>
      </c>
      <c r="L211" s="38">
        <f t="shared" si="9"/>
        <v>471727.73821000004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37711.59292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7109.009600000001</v>
      </c>
      <c r="J212" s="38">
        <f>J14+J104+J109+J122</f>
        <v>6042.276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2023-09-27T06:17:04Z</dcterms:modified>
  <cp:category/>
  <cp:version/>
  <cp:contentType/>
  <cp:contentStatus/>
  <cp:revision>539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